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διαδημοτικα 45 &amp; 35" sheetId="1" r:id="rId1"/>
    <sheet name="δημοτικα 35 &amp; 45" sheetId="2" r:id="rId2"/>
  </sheets>
  <definedNames>
    <definedName name="_xlnm.Print_Area" localSheetId="1">'δημοτικα 35 &amp; 45'!$A$1:$K$23</definedName>
    <definedName name="_xlnm.Print_Area" localSheetId="0">'διαδημοτικα 45 &amp; 35'!$A$2:$K$26</definedName>
  </definedNames>
  <calcPr fullCalcOnLoad="1"/>
</workbook>
</file>

<file path=xl/sharedStrings.xml><?xml version="1.0" encoding="utf-8"?>
<sst xmlns="http://schemas.openxmlformats.org/spreadsheetml/2006/main" count="92" uniqueCount="42">
  <si>
    <t>Νομός</t>
  </si>
  <si>
    <t>Σύνολο</t>
  </si>
  <si>
    <t>Χανίων</t>
  </si>
  <si>
    <t>Ρεθύμνης</t>
  </si>
  <si>
    <t>Ηρακλείου</t>
  </si>
  <si>
    <t>Λασιθίου</t>
  </si>
  <si>
    <t>Π/Υ οριστικά ενταγμένων</t>
  </si>
  <si>
    <t>Συμβάσεις</t>
  </si>
  <si>
    <t>Το ύψος των συμβάσεων ανά νομό αφορά συμβάσεις οι οποίες έχουν κοινοποιηθεί έως σήμερα στην Γραμματεία της ΠΕΠ</t>
  </si>
  <si>
    <t>Αρ. οριστικά ενταγμένων</t>
  </si>
  <si>
    <t>ΔΗΜΟΤΙΚΑ ΕΡΓΑ</t>
  </si>
  <si>
    <t>ΔΙΑΔΗΜΟΤΙΚΑ ΕΡΓΑ</t>
  </si>
  <si>
    <t xml:space="preserve">Απορρόφηση </t>
  </si>
  <si>
    <t>Η απορρόφηση αφορά αιτήματα πληρωμών που έχουν υποβληθεί στην Γραμματεία ΠΕΠ και έχουν προωθηθεί για εκταμίευση στο ΥΠΕΣΔΔΑ</t>
  </si>
  <si>
    <t>Απορρόφηση</t>
  </si>
  <si>
    <t>% Ορ ενταγμ</t>
  </si>
  <si>
    <r>
      <t>Κολόνα 9 ΔΔ Ηράκλειο</t>
    </r>
    <r>
      <rPr>
        <sz val="10"/>
        <rFont val="Arial"/>
        <family val="0"/>
      </rPr>
      <t>, συμπεριλαμβάνει και 121.724,46 € για έργο Δήμου Οροπ. Λασιθίου</t>
    </r>
  </si>
  <si>
    <r>
      <t>Κολόνα 9 ΔΔ Λασίθι</t>
    </r>
    <r>
      <rPr>
        <sz val="10"/>
        <rFont val="Arial"/>
        <family val="0"/>
      </rPr>
      <t>, ΔΕΝ συμπεριλαβάνει 121.724,46 € για έργο Δήμου Οροπ. Λασιθίουπου λογαριάζονται στο Νομό Ηρακλείου</t>
    </r>
  </si>
  <si>
    <r>
      <t>Κολόνα 3 κ 5 ΔΔ Ηράκλειο</t>
    </r>
    <r>
      <rPr>
        <sz val="10"/>
        <rFont val="Arial"/>
        <family val="0"/>
      </rPr>
      <t>, συμπεριλαμβάνει και 190.000 € για έργο Δήμου Οροπ. Λασιθίου</t>
    </r>
  </si>
  <si>
    <t>ΠΕΡΙΦΕΡΕΙΑ ΚΡΗΤΗΣ - Πρόγραμμα "ΘΗΣΕΑΣ" - Πορεία Υλοποίησης</t>
  </si>
  <si>
    <t>Αρ. Οριστ. ενταγμ.</t>
  </si>
  <si>
    <t>% Οριστ. Ενταγμ.</t>
  </si>
  <si>
    <t>(%) απορ/ση</t>
  </si>
  <si>
    <t xml:space="preserve">% Προεντάξεις </t>
  </si>
  <si>
    <t xml:space="preserve">Oριστικά ενταγμένα    </t>
  </si>
  <si>
    <t xml:space="preserve">Προενταγμένα                         </t>
  </si>
  <si>
    <t xml:space="preserve">Προενταγμένα                        </t>
  </si>
  <si>
    <t>Προγραμματική Κατανομή 35% (2006 - 2009)</t>
  </si>
  <si>
    <t xml:space="preserve">Κατανομή            </t>
  </si>
  <si>
    <t xml:space="preserve">Κατανομή         </t>
  </si>
  <si>
    <t>% Προεντ</t>
  </si>
  <si>
    <t xml:space="preserve">Κατανομή </t>
  </si>
  <si>
    <t xml:space="preserve">Προενταγμένα       </t>
  </si>
  <si>
    <t xml:space="preserve">Προενταγμένα                   </t>
  </si>
  <si>
    <t xml:space="preserve">Εγκεκριμένη πίστωση οριστικά ενταγμένων                </t>
  </si>
  <si>
    <t xml:space="preserve">Εγκεκριμένη πίστωση οριστικά ενταγμένων           </t>
  </si>
  <si>
    <t>11 = (9)/(2)</t>
  </si>
  <si>
    <t>6=5/2</t>
  </si>
  <si>
    <t>εηκεκριμ</t>
  </si>
  <si>
    <t>συμβ</t>
  </si>
  <si>
    <t>λογ</t>
  </si>
  <si>
    <t>Τυπική Κατανομή 45% (2005-2009)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</si>
</sst>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d/m/yy;@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12"/>
      <name val="Century"/>
      <family val="1"/>
    </font>
    <font>
      <sz val="12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0"/>
      <name val="Arial"/>
      <family val="2"/>
    </font>
    <font>
      <b/>
      <sz val="14"/>
      <name val="Century"/>
      <family val="1"/>
    </font>
    <font>
      <sz val="14"/>
      <name val="Century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Century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1" fontId="0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2" fontId="0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1" fontId="0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2" fontId="0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4" fontId="0" fillId="0" borderId="2" xfId="0" applyNumberFormat="1" applyBorder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17" xfId="0" applyFont="1" applyBorder="1" applyAlignment="1">
      <alignment vertical="center" wrapText="1"/>
    </xf>
    <xf numFmtId="4" fontId="17" fillId="0" borderId="17" xfId="0" applyNumberFormat="1" applyFont="1" applyBorder="1" applyAlignment="1">
      <alignment horizontal="right" vertical="center" wrapText="1"/>
    </xf>
    <xf numFmtId="4" fontId="17" fillId="0" borderId="17" xfId="0" applyNumberFormat="1" applyFont="1" applyFill="1" applyBorder="1" applyAlignment="1">
      <alignment horizontal="right" vertical="center" wrapText="1"/>
    </xf>
    <xf numFmtId="1" fontId="17" fillId="0" borderId="17" xfId="0" applyNumberFormat="1" applyFont="1" applyFill="1" applyBorder="1" applyAlignment="1">
      <alignment horizontal="right" vertical="center" wrapText="1"/>
    </xf>
    <xf numFmtId="2" fontId="17" fillId="0" borderId="17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4" fontId="17" fillId="0" borderId="17" xfId="0" applyNumberFormat="1" applyFont="1" applyBorder="1" applyAlignment="1">
      <alignment vertical="center" wrapText="1"/>
    </xf>
    <xf numFmtId="4" fontId="17" fillId="0" borderId="17" xfId="0" applyNumberFormat="1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4" fontId="19" fillId="0" borderId="0" xfId="0" applyNumberFormat="1" applyFont="1" applyFill="1" applyAlignment="1">
      <alignment/>
    </xf>
    <xf numFmtId="0" fontId="17" fillId="0" borderId="18" xfId="0" applyFont="1" applyBorder="1" applyAlignment="1">
      <alignment vertical="center" wrapText="1"/>
    </xf>
    <xf numFmtId="4" fontId="17" fillId="0" borderId="19" xfId="0" applyNumberFormat="1" applyFont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1" fontId="17" fillId="0" borderId="19" xfId="0" applyNumberFormat="1" applyFont="1" applyFill="1" applyBorder="1" applyAlignment="1">
      <alignment horizontal="right" vertical="center" wrapText="1"/>
    </xf>
    <xf numFmtId="2" fontId="17" fillId="0" borderId="2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4" fontId="17" fillId="0" borderId="19" xfId="0" applyNumberFormat="1" applyFont="1" applyBorder="1" applyAlignment="1">
      <alignment vertical="center" wrapText="1"/>
    </xf>
    <xf numFmtId="4" fontId="17" fillId="0" borderId="19" xfId="0" applyNumberFormat="1" applyFont="1" applyFill="1" applyBorder="1" applyAlignment="1">
      <alignment vertical="center" wrapText="1"/>
    </xf>
    <xf numFmtId="3" fontId="17" fillId="0" borderId="19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">
      <selection activeCell="F9" sqref="F9"/>
    </sheetView>
  </sheetViews>
  <sheetFormatPr defaultColWidth="9.140625" defaultRowHeight="12.75"/>
  <cols>
    <col min="1" max="1" width="14.00390625" style="0" customWidth="1"/>
    <col min="2" max="2" width="16.421875" style="5" customWidth="1"/>
    <col min="3" max="3" width="15.8515625" style="5" customWidth="1"/>
    <col min="4" max="4" width="10.421875" style="5" customWidth="1"/>
    <col min="5" max="5" width="18.00390625" style="0" customWidth="1"/>
    <col min="6" max="6" width="12.140625" style="0" customWidth="1"/>
    <col min="7" max="7" width="10.00390625" style="0" customWidth="1"/>
    <col min="8" max="8" width="2.57421875" style="0" hidden="1" customWidth="1"/>
    <col min="9" max="9" width="15.00390625" style="1" customWidth="1"/>
    <col min="10" max="10" width="14.421875" style="0" customWidth="1"/>
    <col min="11" max="11" width="11.00390625" style="0" customWidth="1"/>
  </cols>
  <sheetData>
    <row r="1" spans="1:10" s="2" customFormat="1" ht="15.75">
      <c r="A1" s="120"/>
      <c r="B1" s="121"/>
      <c r="C1" s="121"/>
      <c r="D1" s="121"/>
      <c r="E1" s="121"/>
      <c r="F1" s="121"/>
      <c r="G1" s="121"/>
      <c r="H1" s="121"/>
      <c r="I1" s="121"/>
      <c r="J1" s="7"/>
    </row>
    <row r="2" spans="1:11" s="26" customFormat="1" ht="18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8" customFormat="1" ht="15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94">
        <v>39591</v>
      </c>
    </row>
    <row r="4" spans="1:11" s="31" customFormat="1" ht="24" customHeight="1" thickBot="1">
      <c r="A4" s="117" t="s">
        <v>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s="31" customFormat="1" ht="24" customHeight="1" thickTop="1">
      <c r="A5" s="118" t="s">
        <v>11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9" customFormat="1" ht="26.25" customHeight="1" thickBot="1">
      <c r="A6" s="118" t="s">
        <v>41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s="80" customFormat="1" ht="47.25" customHeight="1" thickBot="1">
      <c r="A7" s="113" t="s">
        <v>0</v>
      </c>
      <c r="B7" s="114" t="s">
        <v>29</v>
      </c>
      <c r="C7" s="114" t="s">
        <v>25</v>
      </c>
      <c r="D7" s="114" t="s">
        <v>30</v>
      </c>
      <c r="E7" s="115" t="s">
        <v>24</v>
      </c>
      <c r="F7" s="116" t="s">
        <v>15</v>
      </c>
      <c r="G7" s="115" t="s">
        <v>20</v>
      </c>
      <c r="H7" s="115" t="s">
        <v>6</v>
      </c>
      <c r="I7" s="115" t="s">
        <v>7</v>
      </c>
      <c r="J7" s="115" t="s">
        <v>12</v>
      </c>
      <c r="K7" s="113" t="s">
        <v>22</v>
      </c>
    </row>
    <row r="8" spans="1:11" s="92" customFormat="1" ht="13.5" customHeight="1" thickBot="1">
      <c r="A8" s="110">
        <v>1</v>
      </c>
      <c r="B8" s="111">
        <v>2</v>
      </c>
      <c r="C8" s="111">
        <v>3</v>
      </c>
      <c r="D8" s="111">
        <v>4</v>
      </c>
      <c r="E8" s="112">
        <v>5</v>
      </c>
      <c r="F8" s="112" t="s">
        <v>37</v>
      </c>
      <c r="G8" s="112">
        <v>7</v>
      </c>
      <c r="H8" s="112"/>
      <c r="I8" s="112">
        <v>8</v>
      </c>
      <c r="J8" s="112">
        <v>9</v>
      </c>
      <c r="K8" s="110" t="s">
        <v>36</v>
      </c>
    </row>
    <row r="9" spans="1:11" s="25" customFormat="1" ht="22.5" customHeight="1" thickTop="1">
      <c r="A9" s="105" t="s">
        <v>2</v>
      </c>
      <c r="B9" s="64">
        <v>2309920.2</v>
      </c>
      <c r="C9" s="64">
        <f>111747.52+279947.71+101045.05+600000+350000+150000+180000+300000</f>
        <v>2072740.28</v>
      </c>
      <c r="D9" s="64">
        <f>C9/B9*100</f>
        <v>89.7321162869609</v>
      </c>
      <c r="E9" s="65">
        <f>111747.52+279947.71+101045.05+600000+350000+150000</f>
        <v>1592740.28</v>
      </c>
      <c r="F9" s="65">
        <f>E9/B9*100</f>
        <v>68.95217765531467</v>
      </c>
      <c r="G9" s="66">
        <v>6</v>
      </c>
      <c r="H9" s="65"/>
      <c r="I9" s="65">
        <v>1424573.21</v>
      </c>
      <c r="J9" s="65">
        <v>1347473.21</v>
      </c>
      <c r="K9" s="106">
        <f>J9/B9*100</f>
        <v>58.33418877414033</v>
      </c>
    </row>
    <row r="10" spans="1:11" s="25" customFormat="1" ht="22.5" customHeight="1">
      <c r="A10" s="19" t="s">
        <v>3</v>
      </c>
      <c r="B10" s="22">
        <v>1664885.88</v>
      </c>
      <c r="C10" s="22">
        <f>1664885.88+500000</f>
        <v>2164885.88</v>
      </c>
      <c r="D10" s="22">
        <f>C10/B10*100</f>
        <v>130.03208844560567</v>
      </c>
      <c r="E10" s="35">
        <f>C10-60000-140000</f>
        <v>1964885.88</v>
      </c>
      <c r="F10" s="35">
        <f>E10/B10*100</f>
        <v>118.01925306736338</v>
      </c>
      <c r="G10" s="36">
        <v>9</v>
      </c>
      <c r="H10" s="35"/>
      <c r="I10" s="35">
        <v>865310.66</v>
      </c>
      <c r="J10" s="35">
        <v>641340.79</v>
      </c>
      <c r="K10" s="44">
        <f>J10/B10*100</f>
        <v>38.52160665810921</v>
      </c>
    </row>
    <row r="11" spans="1:11" s="25" customFormat="1" ht="22.5" customHeight="1">
      <c r="A11" s="19" t="s">
        <v>4</v>
      </c>
      <c r="B11" s="22">
        <v>3329771.76</v>
      </c>
      <c r="C11" s="22">
        <v>3329771.76</v>
      </c>
      <c r="D11" s="22">
        <f>C11/B11*100</f>
        <v>100</v>
      </c>
      <c r="E11" s="35">
        <f>3139771.76+190000</f>
        <v>3329771.76</v>
      </c>
      <c r="F11" s="35">
        <f>E11/B11*100</f>
        <v>100</v>
      </c>
      <c r="G11" s="36">
        <v>4</v>
      </c>
      <c r="H11" s="35"/>
      <c r="I11" s="20">
        <v>3137057.06</v>
      </c>
      <c r="J11" s="20">
        <v>2889119.07</v>
      </c>
      <c r="K11" s="44">
        <f>J11/B11*100</f>
        <v>86.76627944012594</v>
      </c>
    </row>
    <row r="12" spans="1:11" s="25" customFormat="1" ht="22.5" customHeight="1" thickBot="1">
      <c r="A12" s="19" t="s">
        <v>5</v>
      </c>
      <c r="B12" s="22">
        <v>1412102.16</v>
      </c>
      <c r="C12" s="22">
        <f>910000-6988.46+93000</f>
        <v>996011.54</v>
      </c>
      <c r="D12" s="22">
        <f>C12/B12*100</f>
        <v>70.53395768476129</v>
      </c>
      <c r="E12" s="35">
        <f>1186011.54-190000</f>
        <v>996011.54</v>
      </c>
      <c r="F12" s="35">
        <f>E12/B12*100</f>
        <v>70.53395768476129</v>
      </c>
      <c r="G12" s="36">
        <v>4</v>
      </c>
      <c r="H12" s="35"/>
      <c r="I12" s="35">
        <v>903099.01</v>
      </c>
      <c r="J12" s="35">
        <v>700489.9</v>
      </c>
      <c r="K12" s="44">
        <f>J12/B12*100</f>
        <v>49.60617721879273</v>
      </c>
    </row>
    <row r="13" spans="1:11" s="87" customFormat="1" ht="21.75" customHeight="1" thickTop="1">
      <c r="A13" s="82" t="s">
        <v>1</v>
      </c>
      <c r="B13" s="83">
        <f>SUM(B9:B12)</f>
        <v>8716680</v>
      </c>
      <c r="C13" s="83">
        <f>SUM(C9:C12)</f>
        <v>8563409.46</v>
      </c>
      <c r="D13" s="83">
        <f>C13/B13*100</f>
        <v>98.24164085408665</v>
      </c>
      <c r="E13" s="84">
        <f>SUM(E9:E12)</f>
        <v>7883409.46</v>
      </c>
      <c r="F13" s="84">
        <f>E13/B13*100</f>
        <v>90.44050555945611</v>
      </c>
      <c r="G13" s="85">
        <f>SUM(G9:G12)</f>
        <v>23</v>
      </c>
      <c r="H13" s="84">
        <f>SUM(H9:H12)</f>
        <v>0</v>
      </c>
      <c r="I13" s="84">
        <f>SUM(I9:I12)</f>
        <v>6330039.9399999995</v>
      </c>
      <c r="J13" s="84">
        <f>SUM(J9:J12)</f>
        <v>5578422.970000001</v>
      </c>
      <c r="K13" s="86">
        <f>J13/B13*100</f>
        <v>63.997106352418584</v>
      </c>
    </row>
    <row r="14" spans="2:10" s="12" customFormat="1" ht="12.75">
      <c r="B14" s="13"/>
      <c r="C14" s="13"/>
      <c r="D14" s="13"/>
      <c r="E14" s="13"/>
      <c r="F14" s="13"/>
      <c r="G14" s="13"/>
      <c r="J14" s="14"/>
    </row>
    <row r="15" spans="1:10" s="15" customFormat="1" ht="15.75" customHeight="1" hidden="1">
      <c r="A15" s="123" t="s">
        <v>16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s="15" customFormat="1" ht="15.75" customHeight="1" hidden="1">
      <c r="A16" s="16" t="s">
        <v>17</v>
      </c>
      <c r="B16" s="17"/>
      <c r="C16" s="17"/>
      <c r="D16" s="17"/>
      <c r="E16" s="17"/>
      <c r="F16" s="17"/>
      <c r="G16" s="17"/>
      <c r="J16" s="18"/>
    </row>
    <row r="17" spans="1:10" s="15" customFormat="1" ht="15.75" customHeight="1" hidden="1">
      <c r="A17" s="123" t="s">
        <v>18</v>
      </c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1" s="3" customFormat="1" ht="15" customHeight="1">
      <c r="A18" s="119" t="s">
        <v>27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0" ht="13.5" thickBot="1">
      <c r="A19" s="107"/>
      <c r="B19" s="108"/>
      <c r="C19" s="108"/>
      <c r="D19" s="108"/>
      <c r="E19" s="107"/>
      <c r="F19" s="107"/>
      <c r="G19" s="107"/>
      <c r="H19" s="107"/>
      <c r="I19" s="109"/>
      <c r="J19" s="107"/>
    </row>
    <row r="20" spans="1:11" s="81" customFormat="1" ht="51" customHeight="1" thickBot="1">
      <c r="A20" s="113" t="s">
        <v>0</v>
      </c>
      <c r="B20" s="114" t="s">
        <v>28</v>
      </c>
      <c r="C20" s="114" t="s">
        <v>26</v>
      </c>
      <c r="D20" s="114" t="s">
        <v>30</v>
      </c>
      <c r="E20" s="115" t="s">
        <v>24</v>
      </c>
      <c r="F20" s="116" t="s">
        <v>21</v>
      </c>
      <c r="G20" s="115" t="s">
        <v>20</v>
      </c>
      <c r="H20" s="115" t="s">
        <v>9</v>
      </c>
      <c r="I20" s="115" t="s">
        <v>7</v>
      </c>
      <c r="J20" s="115" t="s">
        <v>12</v>
      </c>
      <c r="K20" s="113" t="s">
        <v>22</v>
      </c>
    </row>
    <row r="21" spans="1:11" s="92" customFormat="1" ht="13.5" customHeight="1" thickBot="1">
      <c r="A21" s="110">
        <v>1</v>
      </c>
      <c r="B21" s="111">
        <v>2</v>
      </c>
      <c r="C21" s="111">
        <v>3</v>
      </c>
      <c r="D21" s="111">
        <v>4</v>
      </c>
      <c r="E21" s="112">
        <v>5</v>
      </c>
      <c r="F21" s="112" t="s">
        <v>37</v>
      </c>
      <c r="G21" s="112">
        <v>7</v>
      </c>
      <c r="H21" s="112"/>
      <c r="I21" s="112">
        <v>8</v>
      </c>
      <c r="J21" s="112">
        <v>9</v>
      </c>
      <c r="K21" s="110" t="s">
        <v>36</v>
      </c>
    </row>
    <row r="22" spans="1:11" s="25" customFormat="1" ht="22.5" customHeight="1" thickTop="1">
      <c r="A22" s="105" t="s">
        <v>2</v>
      </c>
      <c r="B22" s="72">
        <v>1786736</v>
      </c>
      <c r="C22" s="72">
        <f>890000+335153.15</f>
        <v>1225153.15</v>
      </c>
      <c r="D22" s="72">
        <f>C22/B22*100</f>
        <v>68.56934376427184</v>
      </c>
      <c r="E22" s="73">
        <v>0</v>
      </c>
      <c r="F22" s="73">
        <f>E22/B22*100</f>
        <v>0</v>
      </c>
      <c r="G22" s="74">
        <v>0</v>
      </c>
      <c r="H22" s="73"/>
      <c r="I22" s="65">
        <v>0</v>
      </c>
      <c r="J22" s="65">
        <v>0</v>
      </c>
      <c r="K22" s="106">
        <f>J22/B22*100</f>
        <v>0</v>
      </c>
    </row>
    <row r="23" spans="1:11" s="25" customFormat="1" ht="22.5" customHeight="1">
      <c r="A23" s="19" t="s">
        <v>3</v>
      </c>
      <c r="B23" s="20">
        <v>1287798.4</v>
      </c>
      <c r="C23" s="20">
        <f>777926.45+250000</f>
        <v>1027926.45</v>
      </c>
      <c r="D23" s="20">
        <f>C23/B23*100</f>
        <v>79.82044782785877</v>
      </c>
      <c r="E23" s="21">
        <v>777926.45</v>
      </c>
      <c r="F23" s="21">
        <f>E23/B23*100</f>
        <v>60.40747138682576</v>
      </c>
      <c r="G23" s="37">
        <v>1</v>
      </c>
      <c r="H23" s="21"/>
      <c r="I23" s="35">
        <v>777926.45</v>
      </c>
      <c r="J23" s="35">
        <v>777926.45</v>
      </c>
      <c r="K23" s="44">
        <f>J23/B23*100</f>
        <v>60.40747138682576</v>
      </c>
    </row>
    <row r="24" spans="1:11" s="25" customFormat="1" ht="22.5" customHeight="1">
      <c r="A24" s="19" t="s">
        <v>4</v>
      </c>
      <c r="B24" s="20">
        <v>2575596.8</v>
      </c>
      <c r="C24" s="20">
        <v>2575596.8</v>
      </c>
      <c r="D24" s="20">
        <f>C24/B24*100</f>
        <v>100</v>
      </c>
      <c r="E24" s="21">
        <v>2545596.8</v>
      </c>
      <c r="F24" s="21">
        <f>E24/B24*100</f>
        <v>98.83522141353802</v>
      </c>
      <c r="G24" s="37">
        <v>1</v>
      </c>
      <c r="H24" s="21"/>
      <c r="I24" s="35">
        <v>2545596.6</v>
      </c>
      <c r="J24" s="35">
        <v>1272965.56</v>
      </c>
      <c r="K24" s="44">
        <f>J24/B24*100</f>
        <v>49.424100853052785</v>
      </c>
    </row>
    <row r="25" spans="1:11" s="25" customFormat="1" ht="22.5" customHeight="1" thickBot="1">
      <c r="A25" s="45" t="s">
        <v>5</v>
      </c>
      <c r="B25" s="49">
        <v>1092268.8</v>
      </c>
      <c r="C25" s="49">
        <f>190400+250000+210000+100000+109000+140000</f>
        <v>999400</v>
      </c>
      <c r="D25" s="20">
        <f>C25/B25*100</f>
        <v>91.49762402807806</v>
      </c>
      <c r="E25" s="50">
        <v>400400</v>
      </c>
      <c r="F25" s="21">
        <f>E25/B25*100</f>
        <v>36.657643246790535</v>
      </c>
      <c r="G25" s="51">
        <v>2</v>
      </c>
      <c r="H25" s="50"/>
      <c r="I25" s="47">
        <v>190340.5</v>
      </c>
      <c r="J25" s="47">
        <v>190340.5</v>
      </c>
      <c r="K25" s="53">
        <f>J25/B25*100</f>
        <v>17.426159201837496</v>
      </c>
    </row>
    <row r="26" spans="1:11" s="91" customFormat="1" ht="21.75" customHeight="1" thickTop="1">
      <c r="A26" s="82" t="s">
        <v>1</v>
      </c>
      <c r="B26" s="88">
        <f>SUM(B22:B25)</f>
        <v>6742399.999999999</v>
      </c>
      <c r="C26" s="88">
        <f>SUM(C22:C25)</f>
        <v>5828076.399999999</v>
      </c>
      <c r="D26" s="88">
        <f>C26/B26*100</f>
        <v>86.43919672520171</v>
      </c>
      <c r="E26" s="89">
        <f>SUM(E22:E25)</f>
        <v>3723923.25</v>
      </c>
      <c r="F26" s="89">
        <f>E26/B26*100</f>
        <v>55.23141982083531</v>
      </c>
      <c r="G26" s="90">
        <f>G22+G23+G24+G25</f>
        <v>4</v>
      </c>
      <c r="H26" s="89">
        <f>SUM(H22:H25)</f>
        <v>0</v>
      </c>
      <c r="I26" s="89">
        <f>SUM(I22:I25)</f>
        <v>3513863.55</v>
      </c>
      <c r="J26" s="89">
        <f>SUM(J22:J25)</f>
        <v>2241232.51</v>
      </c>
      <c r="K26" s="86">
        <f>J26/B26*100</f>
        <v>33.24087135144756</v>
      </c>
    </row>
    <row r="27" spans="1:10" ht="12.75">
      <c r="A27" s="3"/>
      <c r="B27" s="4"/>
      <c r="C27" s="4"/>
      <c r="D27" s="4"/>
      <c r="E27" s="28"/>
      <c r="F27" s="28"/>
      <c r="G27" s="28"/>
      <c r="H27" s="28"/>
      <c r="I27" s="30"/>
      <c r="J27" s="38"/>
    </row>
    <row r="28" spans="4:10" ht="12.75">
      <c r="D28" s="11"/>
      <c r="E28" s="38"/>
      <c r="F28" s="38"/>
      <c r="G28" s="38"/>
      <c r="H28" s="38"/>
      <c r="I28" s="39"/>
      <c r="J28" s="38"/>
    </row>
    <row r="29" spans="2:10" ht="12.75">
      <c r="B29"/>
      <c r="C29"/>
      <c r="D29"/>
      <c r="I29"/>
      <c r="J29" s="77"/>
    </row>
    <row r="30" spans="2:10" ht="12.75">
      <c r="B30"/>
      <c r="C30"/>
      <c r="D30"/>
      <c r="I30"/>
      <c r="J30" s="77"/>
    </row>
    <row r="31" spans="2:9" ht="12.75">
      <c r="B31"/>
      <c r="C31"/>
      <c r="D31"/>
      <c r="I31"/>
    </row>
    <row r="32" spans="2:9" ht="12.75">
      <c r="B32"/>
      <c r="C32"/>
      <c r="D32"/>
      <c r="I32"/>
    </row>
    <row r="33" spans="2:9" ht="12.75">
      <c r="B33" s="78"/>
      <c r="C33" s="78"/>
      <c r="I33"/>
    </row>
    <row r="36" ht="12.75">
      <c r="E36" s="77"/>
    </row>
  </sheetData>
  <mergeCells count="9">
    <mergeCell ref="A4:K4"/>
    <mergeCell ref="A6:K6"/>
    <mergeCell ref="A18:K18"/>
    <mergeCell ref="A1:I1"/>
    <mergeCell ref="A2:K2"/>
    <mergeCell ref="A15:J15"/>
    <mergeCell ref="A17:J17"/>
    <mergeCell ref="A5:K5"/>
    <mergeCell ref="A3:J3"/>
  </mergeCells>
  <printOptions/>
  <pageMargins left="1.19" right="0" top="0.78" bottom="0.1968503937007874" header="0.77" footer="0.2362204724409449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17.140625" style="0" customWidth="1"/>
    <col min="2" max="3" width="15.7109375" style="5" customWidth="1"/>
    <col min="4" max="4" width="8.57421875" style="5" customWidth="1"/>
    <col min="5" max="5" width="16.140625" style="43" customWidth="1"/>
    <col min="6" max="6" width="8.7109375" style="43" customWidth="1"/>
    <col min="7" max="7" width="8.00390625" style="43" customWidth="1"/>
    <col min="8" max="8" width="15.00390625" style="38" hidden="1" customWidth="1"/>
    <col min="9" max="9" width="15.7109375" style="38" customWidth="1"/>
    <col min="10" max="10" width="15.7109375" style="39" customWidth="1"/>
    <col min="11" max="11" width="9.57421875" style="38" customWidth="1"/>
    <col min="13" max="13" width="12.7109375" style="0" bestFit="1" customWidth="1"/>
  </cols>
  <sheetData>
    <row r="1" spans="1:11" s="8" customFormat="1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94">
        <v>39591</v>
      </c>
    </row>
    <row r="2" spans="1:11" s="31" customFormat="1" ht="24" customHeight="1" thickBot="1">
      <c r="A2" s="117" t="s">
        <v>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31" customFormat="1" ht="24" customHeight="1" thickTop="1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9" customFormat="1" ht="26.25" customHeight="1" thickBot="1">
      <c r="A4" s="118" t="s">
        <v>41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6" customFormat="1" ht="54" customHeight="1" thickBot="1">
      <c r="A5" s="58" t="s">
        <v>0</v>
      </c>
      <c r="B5" s="59" t="s">
        <v>31</v>
      </c>
      <c r="C5" s="59" t="s">
        <v>33</v>
      </c>
      <c r="D5" s="59" t="s">
        <v>23</v>
      </c>
      <c r="E5" s="60" t="s">
        <v>34</v>
      </c>
      <c r="F5" s="61" t="s">
        <v>15</v>
      </c>
      <c r="G5" s="60" t="s">
        <v>20</v>
      </c>
      <c r="H5" s="60" t="s">
        <v>6</v>
      </c>
      <c r="I5" s="60" t="s">
        <v>7</v>
      </c>
      <c r="J5" s="60" t="s">
        <v>14</v>
      </c>
      <c r="K5" s="62" t="s">
        <v>22</v>
      </c>
    </row>
    <row r="6" spans="1:11" s="6" customFormat="1" ht="13.5" customHeight="1" thickBot="1">
      <c r="A6" s="68">
        <v>1</v>
      </c>
      <c r="B6" s="69">
        <v>2</v>
      </c>
      <c r="C6" s="69">
        <v>3</v>
      </c>
      <c r="D6" s="69">
        <v>4</v>
      </c>
      <c r="E6" s="70">
        <v>5</v>
      </c>
      <c r="F6" s="76" t="s">
        <v>37</v>
      </c>
      <c r="G6" s="70">
        <v>7</v>
      </c>
      <c r="H6" s="70"/>
      <c r="I6" s="70">
        <v>8</v>
      </c>
      <c r="J6" s="70">
        <v>9</v>
      </c>
      <c r="K6" s="71" t="s">
        <v>36</v>
      </c>
    </row>
    <row r="7" spans="1:11" s="23" customFormat="1" ht="27" customHeight="1" thickTop="1">
      <c r="A7" s="63" t="s">
        <v>2</v>
      </c>
      <c r="B7" s="64">
        <v>26564082.31</v>
      </c>
      <c r="C7" s="64">
        <v>25832305.48</v>
      </c>
      <c r="D7" s="64">
        <f>C7/B7*100</f>
        <v>97.24523956272894</v>
      </c>
      <c r="E7" s="65">
        <v>19066416.12</v>
      </c>
      <c r="F7" s="65">
        <f>E7/B7*100</f>
        <v>71.77517332425403</v>
      </c>
      <c r="G7" s="66">
        <v>111</v>
      </c>
      <c r="H7" s="65">
        <v>10629034.58</v>
      </c>
      <c r="I7" s="65">
        <v>12452927.327</v>
      </c>
      <c r="J7" s="65">
        <v>9688786.86</v>
      </c>
      <c r="K7" s="67">
        <f>J7/B7*100</f>
        <v>36.473260197483555</v>
      </c>
    </row>
    <row r="8" spans="1:13" s="23" customFormat="1" ht="27" customHeight="1">
      <c r="A8" s="54" t="s">
        <v>3</v>
      </c>
      <c r="B8" s="22">
        <v>19146187.62</v>
      </c>
      <c r="C8" s="22">
        <v>19032736.83</v>
      </c>
      <c r="D8" s="22">
        <f>C8/B8*100</f>
        <v>99.40744971139063</v>
      </c>
      <c r="E8" s="35">
        <v>15554220.29</v>
      </c>
      <c r="F8" s="65">
        <f>E8/B8*100</f>
        <v>81.23925555681983</v>
      </c>
      <c r="G8" s="36">
        <v>85</v>
      </c>
      <c r="H8" s="35">
        <v>7889380.78</v>
      </c>
      <c r="I8" s="35">
        <v>12188731.55</v>
      </c>
      <c r="J8" s="35">
        <v>10070183.8</v>
      </c>
      <c r="K8" s="55">
        <f>J8/B8*100</f>
        <v>52.596287051322655</v>
      </c>
      <c r="M8" s="34"/>
    </row>
    <row r="9" spans="1:11" s="23" customFormat="1" ht="27" customHeight="1">
      <c r="A9" s="54" t="s">
        <v>4</v>
      </c>
      <c r="B9" s="22">
        <v>38292375.24</v>
      </c>
      <c r="C9" s="22">
        <v>32741364.64</v>
      </c>
      <c r="D9" s="22">
        <f>C9/B9*100</f>
        <v>85.50361379985264</v>
      </c>
      <c r="E9" s="35">
        <v>24923408.48</v>
      </c>
      <c r="F9" s="65">
        <f>E9/B9*100</f>
        <v>65.0871311162885</v>
      </c>
      <c r="G9" s="36">
        <v>187</v>
      </c>
      <c r="H9" s="35">
        <v>20776889.95</v>
      </c>
      <c r="I9" s="35">
        <v>17415937.36</v>
      </c>
      <c r="J9" s="35">
        <v>13739410.76</v>
      </c>
      <c r="K9" s="55">
        <f>J9/B9*100</f>
        <v>35.88027818563704</v>
      </c>
    </row>
    <row r="10" spans="1:11" s="23" customFormat="1" ht="27" customHeight="1" thickBot="1">
      <c r="A10" s="56" t="s">
        <v>5</v>
      </c>
      <c r="B10" s="46">
        <v>16239174.84</v>
      </c>
      <c r="C10" s="46">
        <v>15024250.69</v>
      </c>
      <c r="D10" s="46">
        <f>C10/B10*100</f>
        <v>92.51855982849926</v>
      </c>
      <c r="E10" s="47">
        <v>9703019.21</v>
      </c>
      <c r="F10" s="47">
        <f>E10/C10*100</f>
        <v>64.58238357576288</v>
      </c>
      <c r="G10" s="48">
        <v>38</v>
      </c>
      <c r="H10" s="47">
        <v>7384005.1</v>
      </c>
      <c r="I10" s="47">
        <v>7806720.22</v>
      </c>
      <c r="J10" s="47">
        <v>6090505.95</v>
      </c>
      <c r="K10" s="57">
        <f>J10/B10*100</f>
        <v>37.50502109871982</v>
      </c>
    </row>
    <row r="11" spans="1:13" s="100" customFormat="1" ht="27" customHeight="1" thickBot="1" thickTop="1">
      <c r="A11" s="95" t="s">
        <v>1</v>
      </c>
      <c r="B11" s="96">
        <f>SUM(B7:B10)</f>
        <v>100241820.01</v>
      </c>
      <c r="C11" s="96">
        <f aca="true" t="shared" si="0" ref="C11:J11">SUM(C7:C10)</f>
        <v>92630657.64</v>
      </c>
      <c r="D11" s="96">
        <f>C11/B11*100</f>
        <v>92.407198543242</v>
      </c>
      <c r="E11" s="97">
        <f>SUM(E7:E10)</f>
        <v>69247064.1</v>
      </c>
      <c r="F11" s="97">
        <f>E11/C11*100</f>
        <v>74.75609680881458</v>
      </c>
      <c r="G11" s="98">
        <f t="shared" si="0"/>
        <v>421</v>
      </c>
      <c r="H11" s="97">
        <f t="shared" si="0"/>
        <v>46679310.410000004</v>
      </c>
      <c r="I11" s="97">
        <f t="shared" si="0"/>
        <v>49864316.457</v>
      </c>
      <c r="J11" s="97">
        <f t="shared" si="0"/>
        <v>39588887.370000005</v>
      </c>
      <c r="K11" s="99">
        <f>J11/B11*100</f>
        <v>39.49338446374045</v>
      </c>
      <c r="M11" s="101"/>
    </row>
    <row r="12" spans="1:13" s="24" customFormat="1" ht="27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M12" s="32"/>
    </row>
    <row r="13" spans="1:13" s="27" customFormat="1" ht="27" customHeight="1" thickBot="1">
      <c r="A13" s="119" t="s">
        <v>27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M13" s="33"/>
    </row>
    <row r="14" spans="1:11" s="6" customFormat="1" ht="54" customHeight="1" thickBot="1">
      <c r="A14" s="58" t="s">
        <v>0</v>
      </c>
      <c r="B14" s="59" t="s">
        <v>31</v>
      </c>
      <c r="C14" s="59" t="s">
        <v>32</v>
      </c>
      <c r="D14" s="59" t="s">
        <v>23</v>
      </c>
      <c r="E14" s="61" t="s">
        <v>35</v>
      </c>
      <c r="F14" s="61" t="s">
        <v>21</v>
      </c>
      <c r="G14" s="60" t="s">
        <v>20</v>
      </c>
      <c r="H14" s="60" t="s">
        <v>9</v>
      </c>
      <c r="I14" s="60" t="s">
        <v>7</v>
      </c>
      <c r="J14" s="60" t="s">
        <v>12</v>
      </c>
      <c r="K14" s="62" t="s">
        <v>22</v>
      </c>
    </row>
    <row r="15" spans="1:11" s="6" customFormat="1" ht="15" customHeight="1" thickBot="1">
      <c r="A15" s="68">
        <v>1</v>
      </c>
      <c r="B15" s="69">
        <v>2</v>
      </c>
      <c r="C15" s="69">
        <v>3</v>
      </c>
      <c r="D15" s="69">
        <v>4</v>
      </c>
      <c r="E15" s="76">
        <v>5</v>
      </c>
      <c r="F15" s="76" t="s">
        <v>37</v>
      </c>
      <c r="G15" s="70">
        <v>7</v>
      </c>
      <c r="H15" s="70"/>
      <c r="I15" s="70">
        <v>8</v>
      </c>
      <c r="J15" s="70">
        <v>9</v>
      </c>
      <c r="K15" s="71" t="s">
        <v>36</v>
      </c>
    </row>
    <row r="16" spans="1:11" s="23" customFormat="1" ht="27" customHeight="1" thickTop="1">
      <c r="A16" s="63" t="s">
        <v>2</v>
      </c>
      <c r="B16" s="72">
        <v>20547464</v>
      </c>
      <c r="C16" s="72">
        <v>18613854.87</v>
      </c>
      <c r="D16" s="72">
        <f>C16/B16*100</f>
        <v>90.58954852044029</v>
      </c>
      <c r="E16" s="93">
        <v>5526894.86</v>
      </c>
      <c r="F16" s="73">
        <f>E16/B16*100</f>
        <v>26.89818490495956</v>
      </c>
      <c r="G16" s="74">
        <v>58</v>
      </c>
      <c r="H16" s="75">
        <v>1</v>
      </c>
      <c r="I16" s="73">
        <v>2972964.81</v>
      </c>
      <c r="J16" s="65">
        <v>1928567.27</v>
      </c>
      <c r="K16" s="67">
        <f>J16/B16*100</f>
        <v>9.385913852921217</v>
      </c>
    </row>
    <row r="17" spans="1:13" s="23" customFormat="1" ht="27" customHeight="1">
      <c r="A17" s="54" t="s">
        <v>3</v>
      </c>
      <c r="B17" s="20">
        <v>14809681.6</v>
      </c>
      <c r="C17" s="20">
        <v>14539922.75</v>
      </c>
      <c r="D17" s="20">
        <f>C17/B17*100</f>
        <v>98.17849662615299</v>
      </c>
      <c r="E17" s="79">
        <v>6926313.82</v>
      </c>
      <c r="F17" s="73">
        <f>E17/B17*100</f>
        <v>46.76882330812568</v>
      </c>
      <c r="G17" s="37">
        <v>59</v>
      </c>
      <c r="H17" s="41">
        <v>5</v>
      </c>
      <c r="I17" s="21">
        <v>3640149.41</v>
      </c>
      <c r="J17" s="35">
        <v>2213800.35</v>
      </c>
      <c r="K17" s="55">
        <f>J17/B17*100</f>
        <v>14.94833183989587</v>
      </c>
      <c r="M17" s="34"/>
    </row>
    <row r="18" spans="1:11" s="23" customFormat="1" ht="27" customHeight="1">
      <c r="A18" s="54" t="s">
        <v>4</v>
      </c>
      <c r="B18" s="20">
        <v>29619363.2</v>
      </c>
      <c r="C18" s="20">
        <v>19511596.18</v>
      </c>
      <c r="D18" s="20">
        <f>C18/B18*100</f>
        <v>65.87446208161558</v>
      </c>
      <c r="E18" s="79">
        <v>8986523.58</v>
      </c>
      <c r="F18" s="73">
        <f>E18/B18*100</f>
        <v>30.34002966005697</v>
      </c>
      <c r="G18" s="37">
        <v>106</v>
      </c>
      <c r="H18" s="41">
        <v>8</v>
      </c>
      <c r="I18" s="21">
        <v>4355459.83</v>
      </c>
      <c r="J18" s="35">
        <v>3800400.6</v>
      </c>
      <c r="K18" s="55">
        <f>J18/B18*100</f>
        <v>12.830797793789166</v>
      </c>
    </row>
    <row r="19" spans="1:11" s="23" customFormat="1" ht="27" customHeight="1" thickBot="1">
      <c r="A19" s="56" t="s">
        <v>5</v>
      </c>
      <c r="B19" s="49">
        <v>12561091.2</v>
      </c>
      <c r="C19" s="49">
        <v>9052095.32</v>
      </c>
      <c r="D19" s="49">
        <f>C19/B19*100</f>
        <v>72.0645617157847</v>
      </c>
      <c r="E19" s="93">
        <v>2876603.62</v>
      </c>
      <c r="F19" s="73">
        <f>E19/B19*100</f>
        <v>22.900905456366726</v>
      </c>
      <c r="G19" s="51">
        <v>21</v>
      </c>
      <c r="H19" s="52">
        <v>0</v>
      </c>
      <c r="I19" s="50">
        <v>799465.16</v>
      </c>
      <c r="J19" s="47">
        <v>759592.03</v>
      </c>
      <c r="K19" s="57">
        <f>J19/B19*100</f>
        <v>6.047181872224605</v>
      </c>
    </row>
    <row r="20" spans="1:11" s="100" customFormat="1" ht="27" customHeight="1" thickBot="1" thickTop="1">
      <c r="A20" s="95" t="s">
        <v>1</v>
      </c>
      <c r="B20" s="102">
        <f>SUM(B16:B19)</f>
        <v>77537600</v>
      </c>
      <c r="C20" s="102">
        <f>SUM(C16:C19)</f>
        <v>61717469.12</v>
      </c>
      <c r="D20" s="102">
        <f>C20/B20*100</f>
        <v>79.59682672664616</v>
      </c>
      <c r="E20" s="103">
        <f>SUM(E16:E19)</f>
        <v>24316335.88</v>
      </c>
      <c r="F20" s="103">
        <f>E20/B20*100</f>
        <v>31.36070226573946</v>
      </c>
      <c r="G20" s="104">
        <f>SUM(G16:G19)</f>
        <v>244</v>
      </c>
      <c r="H20" s="103">
        <f>SUM(H16:H19)</f>
        <v>14</v>
      </c>
      <c r="I20" s="97">
        <f>SUM(I16:I19)</f>
        <v>11768039.21</v>
      </c>
      <c r="J20" s="97">
        <f>SUM(J16:J19)</f>
        <v>8702360.25</v>
      </c>
      <c r="K20" s="99">
        <f>J20/B20*100</f>
        <v>11.22340677297208</v>
      </c>
    </row>
    <row r="21" spans="2:10" s="28" customFormat="1" ht="12.75">
      <c r="B21" s="29"/>
      <c r="C21" s="29"/>
      <c r="D21" s="29"/>
      <c r="E21" s="29"/>
      <c r="F21" s="29"/>
      <c r="G21" s="29"/>
      <c r="J21" s="30"/>
    </row>
    <row r="22" spans="1:11" s="9" customFormat="1" ht="12.75">
      <c r="A22" s="126" t="s">
        <v>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40"/>
    </row>
    <row r="23" spans="1:11" s="9" customFormat="1" ht="12.75">
      <c r="A23" s="10" t="s">
        <v>13</v>
      </c>
      <c r="B23" s="10"/>
      <c r="C23" s="10"/>
      <c r="D23" s="10"/>
      <c r="E23" s="42"/>
      <c r="F23" s="42"/>
      <c r="G23" s="42"/>
      <c r="H23" s="42"/>
      <c r="I23" s="42"/>
      <c r="J23" s="42"/>
      <c r="K23" s="40"/>
    </row>
    <row r="25" spans="4:6" ht="12.75">
      <c r="D25" s="5" t="s">
        <v>38</v>
      </c>
      <c r="E25" s="43" t="s">
        <v>39</v>
      </c>
      <c r="F25" s="43" t="s">
        <v>40</v>
      </c>
    </row>
    <row r="26" spans="2:6" ht="12.75">
      <c r="B26" t="s">
        <v>4</v>
      </c>
      <c r="C26">
        <v>187</v>
      </c>
      <c r="D26">
        <v>24923408.48</v>
      </c>
      <c r="E26">
        <v>17415937.36</v>
      </c>
      <c r="F26">
        <v>13739410.76</v>
      </c>
    </row>
    <row r="27" spans="2:6" ht="12.75">
      <c r="B27" t="s">
        <v>5</v>
      </c>
      <c r="C27">
        <v>38</v>
      </c>
      <c r="D27">
        <v>9703019.21</v>
      </c>
      <c r="E27">
        <v>7806720.22</v>
      </c>
      <c r="F27">
        <v>6090505.95</v>
      </c>
    </row>
    <row r="28" spans="2:6" ht="12.75">
      <c r="B28" t="s">
        <v>3</v>
      </c>
      <c r="C28">
        <v>85</v>
      </c>
      <c r="D28">
        <v>15554220.29</v>
      </c>
      <c r="E28">
        <v>12188731.55</v>
      </c>
      <c r="F28">
        <v>10070183.8</v>
      </c>
    </row>
    <row r="29" spans="2:6" ht="12.75">
      <c r="B29" t="s">
        <v>2</v>
      </c>
      <c r="C29">
        <v>111</v>
      </c>
      <c r="D29">
        <v>19066416.12</v>
      </c>
      <c r="E29">
        <v>12452927.27</v>
      </c>
      <c r="F29">
        <v>9688786.86</v>
      </c>
    </row>
    <row r="30" spans="3:6" ht="12.75">
      <c r="C30" s="5">
        <f>SUM(C26:C29)</f>
        <v>421</v>
      </c>
      <c r="D30" s="5">
        <f>SUM(D26:D29)</f>
        <v>69247064.1</v>
      </c>
      <c r="E30" s="5">
        <f>SUM(E26:E29)</f>
        <v>49864316.39999999</v>
      </c>
      <c r="F30" s="5">
        <f>SUM(F26:F29)</f>
        <v>39588887.370000005</v>
      </c>
    </row>
  </sheetData>
  <mergeCells count="7">
    <mergeCell ref="A1:J1"/>
    <mergeCell ref="A22:J22"/>
    <mergeCell ref="A2:K2"/>
    <mergeCell ref="A3:K3"/>
    <mergeCell ref="A4:K4"/>
    <mergeCell ref="A13:K13"/>
    <mergeCell ref="A12:K12"/>
  </mergeCells>
  <printOptions/>
  <pageMargins left="1.48" right="0" top="0.57" bottom="0.4724409448818898" header="0.75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metaxaki</cp:lastModifiedBy>
  <cp:lastPrinted>2008-05-23T09:36:21Z</cp:lastPrinted>
  <dcterms:created xsi:type="dcterms:W3CDTF">1997-01-24T12:53:32Z</dcterms:created>
  <dcterms:modified xsi:type="dcterms:W3CDTF">2008-05-28T10:27:45Z</dcterms:modified>
  <cp:category/>
  <cp:version/>
  <cp:contentType/>
  <cp:contentStatus/>
</cp:coreProperties>
</file>